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195" windowHeight="8220"/>
  </bookViews>
  <sheets>
    <sheet name="Sheet1" sheetId="4" r:id="rId1"/>
    <sheet name="Sheet2" sheetId="3" r:id="rId2"/>
  </sheets>
  <definedNames>
    <definedName name="DimFam">Sheet2!$A$2:$A$1048576</definedName>
    <definedName name="DispDinM">Sheet2!$D$2:$D$1048576</definedName>
    <definedName name="DmaxM">Sheet2!$C$2:$C$1048576</definedName>
    <definedName name="DminM">Sheet2!$B$2:$B$1048576</definedName>
    <definedName name="NrAj">Sheet2!$E$2:$E$1048576</definedName>
  </definedNames>
  <calcPr calcId="125725"/>
</workbook>
</file>

<file path=xl/calcChain.xml><?xml version="1.0" encoding="utf-8"?>
<calcChain xmlns="http://schemas.openxmlformats.org/spreadsheetml/2006/main">
  <c r="B14" i="4"/>
  <c r="B13"/>
  <c r="B12"/>
  <c r="B11"/>
  <c r="B10"/>
  <c r="B9"/>
  <c r="L14"/>
  <c r="L13"/>
  <c r="L12"/>
  <c r="L11"/>
  <c r="L10"/>
  <c r="L9"/>
  <c r="K14"/>
  <c r="K13"/>
  <c r="K12"/>
  <c r="K11"/>
  <c r="K10"/>
  <c r="K9"/>
  <c r="J14"/>
  <c r="J13"/>
  <c r="J12"/>
  <c r="J11"/>
  <c r="J10"/>
  <c r="J9"/>
  <c r="I14"/>
  <c r="I13"/>
  <c r="I12"/>
  <c r="I11"/>
  <c r="I10"/>
  <c r="I9"/>
  <c r="H14"/>
  <c r="H13"/>
  <c r="H12"/>
  <c r="H11"/>
  <c r="H10"/>
  <c r="H9"/>
  <c r="G14"/>
  <c r="G13"/>
  <c r="G12"/>
  <c r="G11"/>
  <c r="G10"/>
  <c r="G9"/>
  <c r="F14"/>
  <c r="F13"/>
  <c r="F12"/>
  <c r="F11"/>
  <c r="F10"/>
  <c r="F9"/>
  <c r="E14"/>
  <c r="E13"/>
  <c r="E12"/>
  <c r="E11"/>
  <c r="E10"/>
  <c r="E9"/>
  <c r="D14"/>
  <c r="D13"/>
  <c r="D12"/>
  <c r="D11"/>
  <c r="D10"/>
  <c r="D9"/>
  <c r="C14"/>
  <c r="C13"/>
  <c r="C12"/>
  <c r="C11"/>
  <c r="C10"/>
  <c r="C9"/>
  <c r="G5"/>
  <c r="E5"/>
  <c r="L15" l="1"/>
  <c r="K15"/>
  <c r="G19" s="1"/>
  <c r="J15"/>
  <c r="I15"/>
  <c r="F19" s="1"/>
  <c r="H15"/>
  <c r="G15"/>
  <c r="E19" s="1"/>
  <c r="F15"/>
  <c r="E15"/>
  <c r="D19" s="1"/>
  <c r="D15"/>
  <c r="C15"/>
  <c r="C19" s="1"/>
  <c r="B15"/>
  <c r="B19" s="1"/>
</calcChain>
</file>

<file path=xl/sharedStrings.xml><?xml version="1.0" encoding="utf-8"?>
<sst xmlns="http://schemas.openxmlformats.org/spreadsheetml/2006/main" count="40" uniqueCount="32">
  <si>
    <t>DimFam</t>
  </si>
  <si>
    <t>AJUTOARE PENTRU ÎNCĂLZIREA LOCUINŢEI CU COMBUSTIBILI SOLIZI ŞI LICHIZI</t>
  </si>
  <si>
    <t>PENTRU BENEFICIARII DE AJUTOR SOCIAL ÎN CONDIŢIILE LEGII NR.416/2001</t>
  </si>
  <si>
    <t>Tip familie</t>
  </si>
  <si>
    <t>Nr. ajutoare aprobate la inceputul sezonului rece</t>
  </si>
  <si>
    <t>noiembrie</t>
  </si>
  <si>
    <t>decembrie</t>
  </si>
  <si>
    <t xml:space="preserve">ianuarie </t>
  </si>
  <si>
    <t>februarie</t>
  </si>
  <si>
    <t>martie</t>
  </si>
  <si>
    <t>Nr. ajutoare aprobate în luna curentă</t>
  </si>
  <si>
    <t>Nr. ajutoare încetate în luna curentă</t>
  </si>
  <si>
    <t>persoană singură</t>
  </si>
  <si>
    <t>TOTAL</t>
  </si>
  <si>
    <t>PLĂŢI</t>
  </si>
  <si>
    <t>La începutul sezonului rece</t>
  </si>
  <si>
    <t xml:space="preserve">În luna noiembrie </t>
  </si>
  <si>
    <t>În luna decembrie</t>
  </si>
  <si>
    <t>În luna ianuarie</t>
  </si>
  <si>
    <t xml:space="preserve">În luna februarie </t>
  </si>
  <si>
    <t>În luna martie</t>
  </si>
  <si>
    <t>2 membri</t>
  </si>
  <si>
    <t>3 membri</t>
  </si>
  <si>
    <t>4 membri</t>
  </si>
  <si>
    <t>5 membri</t>
  </si>
  <si>
    <t>&gt; 5 membri</t>
  </si>
  <si>
    <t>NrAj</t>
  </si>
  <si>
    <t>Anul</t>
  </si>
  <si>
    <t>Luna</t>
  </si>
  <si>
    <t>DminM</t>
  </si>
  <si>
    <t>DmaxM</t>
  </si>
  <si>
    <t>DispM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</si>
</sst>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workbookViewId="0">
      <selection activeCell="B9" sqref="B9"/>
    </sheetView>
  </sheetViews>
  <sheetFormatPr defaultRowHeight="15"/>
  <cols>
    <col min="1" max="1" width="15.140625" customWidth="1"/>
    <col min="2" max="12" width="11.85546875" customWidth="1"/>
  </cols>
  <sheetData>
    <row r="3" spans="1:12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8" customFormat="1" ht="15.7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8" customFormat="1" ht="15.75">
      <c r="A5" s="17"/>
      <c r="B5" s="17"/>
      <c r="C5" s="17"/>
      <c r="D5" s="19" t="s">
        <v>27</v>
      </c>
      <c r="E5" s="17">
        <f>YEAR(Sheet2!F1)</f>
        <v>2015</v>
      </c>
      <c r="F5" s="19" t="s">
        <v>28</v>
      </c>
      <c r="G5" s="19">
        <f>MONTH(Sheet2!H1)</f>
        <v>1</v>
      </c>
      <c r="H5" s="17"/>
      <c r="I5" s="17"/>
      <c r="J5" s="17"/>
      <c r="K5" s="17"/>
      <c r="L5" s="17"/>
    </row>
    <row r="6" spans="1:12" ht="15.75" thickBot="1"/>
    <row r="7" spans="1:12">
      <c r="A7" s="36" t="s">
        <v>3</v>
      </c>
      <c r="B7" s="36" t="s">
        <v>4</v>
      </c>
      <c r="C7" s="38" t="s">
        <v>5</v>
      </c>
      <c r="D7" s="39"/>
      <c r="E7" s="38" t="s">
        <v>6</v>
      </c>
      <c r="F7" s="39"/>
      <c r="G7" s="38" t="s">
        <v>7</v>
      </c>
      <c r="H7" s="39"/>
      <c r="I7" s="38" t="s">
        <v>8</v>
      </c>
      <c r="J7" s="39"/>
      <c r="K7" s="40" t="s">
        <v>9</v>
      </c>
      <c r="L7" s="39"/>
    </row>
    <row r="8" spans="1:12" ht="39" thickBot="1">
      <c r="A8" s="37"/>
      <c r="B8" s="37"/>
      <c r="C8" s="24" t="s">
        <v>10</v>
      </c>
      <c r="D8" s="21" t="s">
        <v>11</v>
      </c>
      <c r="E8" s="24" t="s">
        <v>10</v>
      </c>
      <c r="F8" s="21" t="s">
        <v>11</v>
      </c>
      <c r="G8" s="24" t="s">
        <v>10</v>
      </c>
      <c r="H8" s="21" t="s">
        <v>11</v>
      </c>
      <c r="I8" s="24" t="s">
        <v>10</v>
      </c>
      <c r="J8" s="21" t="s">
        <v>11</v>
      </c>
      <c r="K8" s="20" t="s">
        <v>10</v>
      </c>
      <c r="L8" s="21" t="s">
        <v>11</v>
      </c>
    </row>
    <row r="9" spans="1:12">
      <c r="A9" s="1" t="s">
        <v>12</v>
      </c>
      <c r="B9" s="28">
        <f>SUMIFS(NrAj, DimFam, "=1")</f>
        <v>43</v>
      </c>
      <c r="C9" s="28">
        <f>SUMIFS(NrAj, DimFam, "=1", DminM, "=11")</f>
        <v>39</v>
      </c>
      <c r="D9" s="29">
        <f>SUMIFS(NrAj, DimFam, "=1", DmaxM, "=11")</f>
        <v>0</v>
      </c>
      <c r="E9" s="28">
        <f>SUMIFS(NrAj, DimFam, "=1", DminM, "=12")</f>
        <v>4</v>
      </c>
      <c r="F9" s="29">
        <f>SUMIFS(NrAj, DimFam, "=1", DmaxM, "=12")</f>
        <v>0</v>
      </c>
      <c r="G9" s="28">
        <f>SUMIFS(NrAj, DimFam, "=1", DminM, "=1")</f>
        <v>0</v>
      </c>
      <c r="H9" s="29">
        <f>SUMIFS(NrAj, DimFam, "=1", DmaxM, "=1")</f>
        <v>0</v>
      </c>
      <c r="I9" s="28">
        <f>SUMIFS(NrAj, DimFam, "=1", DminM, "=2")</f>
        <v>0</v>
      </c>
      <c r="J9" s="29">
        <f>SUMIFS(NrAj, DimFam, "=1", DmaxM, "=2")</f>
        <v>0</v>
      </c>
      <c r="K9" s="28">
        <f>SUMIFS(NrAj, DimFam, "=1", DminM, "=3")</f>
        <v>0</v>
      </c>
      <c r="L9" s="29">
        <f>SUMIFS(NrAj, DimFam, "=1", DmaxM, "=3")</f>
        <v>43</v>
      </c>
    </row>
    <row r="10" spans="1:12">
      <c r="A10" s="2" t="s">
        <v>21</v>
      </c>
      <c r="B10" s="27">
        <f>SUMIFS(NrAj, DimFam, "=2")</f>
        <v>15</v>
      </c>
      <c r="C10" s="27">
        <f>SUMIFS(NrAj, DimFam, "=2", DminM, "=11")</f>
        <v>15</v>
      </c>
      <c r="D10" s="26">
        <f>SUMIFS(NrAj, DimFam, "=2", DmaxM, "=11")</f>
        <v>0</v>
      </c>
      <c r="E10" s="27">
        <f>SUMIFS(NrAj, DimFam, "=2", DminM, "=12")</f>
        <v>0</v>
      </c>
      <c r="F10" s="26">
        <f>SUMIFS(NrAj, DimFam, "=2", DmaxM, "=12")</f>
        <v>0</v>
      </c>
      <c r="G10" s="27">
        <f>SUMIFS(NrAj, DimFam, "=2", DminM, "=1")</f>
        <v>0</v>
      </c>
      <c r="H10" s="26">
        <f>SUMIFS(NrAj, DimFam, "=2", DmaxM, "=1")</f>
        <v>0</v>
      </c>
      <c r="I10" s="27">
        <f>SUMIFS(NrAj, DimFam, "=2", DminM, "=2")</f>
        <v>0</v>
      </c>
      <c r="J10" s="26">
        <f>SUMIFS(NrAj, DimFam, "=2", DmaxM, "=2")</f>
        <v>0</v>
      </c>
      <c r="K10" s="27">
        <f>SUMIFS(NrAj, DimFam, "=2", DminM, "=3")</f>
        <v>0</v>
      </c>
      <c r="L10" s="26">
        <f>SUMIFS(NrAj, DimFam, "=2", DmaxM, "=3")</f>
        <v>15</v>
      </c>
    </row>
    <row r="11" spans="1:12">
      <c r="A11" s="2" t="s">
        <v>22</v>
      </c>
      <c r="B11" s="27">
        <f>SUMIFS(NrAj, DimFam, "=3")</f>
        <v>7</v>
      </c>
      <c r="C11" s="27">
        <f>SUMIFS(NrAj, DimFam, "=3", DminM, "=11")</f>
        <v>5</v>
      </c>
      <c r="D11" s="26">
        <f>SUMIFS(NrAj, DimFam, "=3", DmaxM, "=11")</f>
        <v>0</v>
      </c>
      <c r="E11" s="27">
        <f>SUMIFS(NrAj, DimFam, "=3", DminM, "=12")</f>
        <v>2</v>
      </c>
      <c r="F11" s="26">
        <f>SUMIFS(NrAj, DimFam, "=3", DmaxM, "=12")</f>
        <v>0</v>
      </c>
      <c r="G11" s="27">
        <f>SUMIFS(NrAj, DimFam, "=3", DminM, "=1")</f>
        <v>0</v>
      </c>
      <c r="H11" s="26">
        <f>SUMIFS(NrAj, DimFam, "=3", DmaxM, "=1")</f>
        <v>0</v>
      </c>
      <c r="I11" s="27">
        <f>SUMIFS(NrAj, DimFam, "=3", DminM, "=2")</f>
        <v>0</v>
      </c>
      <c r="J11" s="26">
        <f>SUMIFS(NrAj, DimFam, "=3", DmaxM, "=2")</f>
        <v>0</v>
      </c>
      <c r="K11" s="27">
        <f>SUMIFS(NrAj, DimFam, "=3", DminM, "=3")</f>
        <v>0</v>
      </c>
      <c r="L11" s="26">
        <f>SUMIFS(NrAj, DimFam, "=3", DmaxM, "=3")</f>
        <v>7</v>
      </c>
    </row>
    <row r="12" spans="1:12">
      <c r="A12" s="2" t="s">
        <v>23</v>
      </c>
      <c r="B12" s="27">
        <f>SUMIFS(NrAj, DimFam, "=4")</f>
        <v>0</v>
      </c>
      <c r="C12" s="27">
        <f>SUMIFS(NrAj, DimFam, "=4", DminM, "=11")</f>
        <v>0</v>
      </c>
      <c r="D12" s="26">
        <f>SUMIFS(NrAj, DimFam, "=4", DmaxM, "=11")</f>
        <v>0</v>
      </c>
      <c r="E12" s="27">
        <f>SUMIFS(NrAj, DimFam, "=4", DminM, "=12")</f>
        <v>0</v>
      </c>
      <c r="F12" s="26">
        <f>SUMIFS(NrAj, DimFam, "=4", DmaxM, "=12")</f>
        <v>0</v>
      </c>
      <c r="G12" s="27">
        <f>SUMIFS(NrAj, DimFam, "=4", DminM, "=1")</f>
        <v>0</v>
      </c>
      <c r="H12" s="26">
        <f>SUMIFS(NrAj, DimFam, "=4", DmaxM, "=1")</f>
        <v>0</v>
      </c>
      <c r="I12" s="27">
        <f>SUMIFS(NrAj, DimFam, "=4", DminM, "=2")</f>
        <v>0</v>
      </c>
      <c r="J12" s="26">
        <f>SUMIFS(NrAj, DimFam, "=4", DmaxM, "=2")</f>
        <v>0</v>
      </c>
      <c r="K12" s="27">
        <f>SUMIFS(NrAj, DimFam, "=4", DminM, "=3")</f>
        <v>0</v>
      </c>
      <c r="L12" s="26">
        <f>SUMIFS(NrAj, DimFam, "=4", DmaxM, "=3")</f>
        <v>0</v>
      </c>
    </row>
    <row r="13" spans="1:12">
      <c r="A13" s="2" t="s">
        <v>24</v>
      </c>
      <c r="B13" s="27">
        <f>SUMIFS(NrAj, DimFam, "=5")</f>
        <v>3</v>
      </c>
      <c r="C13" s="27">
        <f>SUMIFS(NrAj, DimFam, "=5", DminM, "=11")</f>
        <v>2</v>
      </c>
      <c r="D13" s="26">
        <f>SUMIFS(NrAj, DimFam, "=5", DmaxM, "=11")</f>
        <v>0</v>
      </c>
      <c r="E13" s="27">
        <f>SUMIFS(NrAj, DimFam, "=5", DminM, "=12")</f>
        <v>1</v>
      </c>
      <c r="F13" s="26">
        <f>SUMIFS(NrAj, DimFam, "=5", DmaxM, "=12")</f>
        <v>0</v>
      </c>
      <c r="G13" s="27">
        <f>SUMIFS(NrAj, DimFam, "=5", DminM, "=1")</f>
        <v>0</v>
      </c>
      <c r="H13" s="26">
        <f>SUMIFS(NrAj, DimFam, "=5", DmaxM, "=1")</f>
        <v>0</v>
      </c>
      <c r="I13" s="27">
        <f>SUMIFS(NrAj, DimFam, "=5", DminM, "=2")</f>
        <v>0</v>
      </c>
      <c r="J13" s="26">
        <f>SUMIFS(NrAj, DimFam, "=5", DmaxM, "=2")</f>
        <v>0</v>
      </c>
      <c r="K13" s="27">
        <f>SUMIFS(NrAj, DimFam, "=5", DminM, "=3")</f>
        <v>0</v>
      </c>
      <c r="L13" s="26">
        <f>SUMIFS(NrAj, DimFam, "=5", DmaxM, "=3")</f>
        <v>3</v>
      </c>
    </row>
    <row r="14" spans="1:12" ht="15.75" thickBot="1">
      <c r="A14" s="3" t="s">
        <v>25</v>
      </c>
      <c r="B14" s="30">
        <f>SUMIFS(NrAj, DimFam, "&gt;5")</f>
        <v>1</v>
      </c>
      <c r="C14" s="30">
        <f>SUMIFS(NrAj, DimFam, "&gt;5", DminM, "=11")</f>
        <v>1</v>
      </c>
      <c r="D14" s="31">
        <f>SUMIFS(NrAj, DimFam, "&gt;5", DmaxM, "=11")</f>
        <v>0</v>
      </c>
      <c r="E14" s="30">
        <f>SUMIFS(NrAj, DimFam, "&gt;5", DminM, "=12")</f>
        <v>0</v>
      </c>
      <c r="F14" s="31">
        <f>SUMIFS(NrAj, DimFam, "&gt;5", DmaxM, "=12")</f>
        <v>0</v>
      </c>
      <c r="G14" s="30">
        <f>SUMIFS(NrAj, DimFam, "&gt;5", DminM, "=1")</f>
        <v>0</v>
      </c>
      <c r="H14" s="31">
        <f>SUMIFS(NrAj, DimFam, "&gt;5", DmaxM, "=1")</f>
        <v>0</v>
      </c>
      <c r="I14" s="30">
        <f>SUMIFS(NrAj, DimFam, "&gt;5", DminM, "=2")</f>
        <v>0</v>
      </c>
      <c r="J14" s="31">
        <f>SUMIFS(NrAj, DimFam, "&gt;5", DmaxM, "=2")</f>
        <v>0</v>
      </c>
      <c r="K14" s="30">
        <f>SUMIFS(NrAj, DimFam, "&gt;5", DminM, "=3")</f>
        <v>0</v>
      </c>
      <c r="L14" s="31">
        <f>SUMIFS(NrAj, DimFam, "&gt;5", DmaxM, "=3")</f>
        <v>1</v>
      </c>
    </row>
    <row r="15" spans="1:12" ht="15.75" thickBot="1">
      <c r="A15" s="4" t="s">
        <v>13</v>
      </c>
      <c r="B15" s="5">
        <f>SUM(B9:B14)</f>
        <v>69</v>
      </c>
      <c r="C15" s="25">
        <f>SUM(C9:C14)</f>
        <v>62</v>
      </c>
      <c r="D15" s="23">
        <f t="shared" ref="D15:L15" si="0">SUM(D9:D14)</f>
        <v>0</v>
      </c>
      <c r="E15" s="25">
        <f t="shared" si="0"/>
        <v>7</v>
      </c>
      <c r="F15" s="23">
        <f t="shared" si="0"/>
        <v>0</v>
      </c>
      <c r="G15" s="25">
        <f t="shared" si="0"/>
        <v>0</v>
      </c>
      <c r="H15" s="23">
        <f t="shared" si="0"/>
        <v>0</v>
      </c>
      <c r="I15" s="25">
        <f t="shared" si="0"/>
        <v>0</v>
      </c>
      <c r="J15" s="23">
        <f t="shared" si="0"/>
        <v>0</v>
      </c>
      <c r="K15" s="22">
        <f t="shared" si="0"/>
        <v>0</v>
      </c>
      <c r="L15" s="23">
        <f t="shared" si="0"/>
        <v>69</v>
      </c>
    </row>
    <row r="16" spans="1:12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6.5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38.25">
      <c r="A18" s="32" t="s">
        <v>14</v>
      </c>
      <c r="B18" s="9" t="s">
        <v>15</v>
      </c>
      <c r="C18" s="10" t="s">
        <v>16</v>
      </c>
      <c r="D18" s="10" t="s">
        <v>17</v>
      </c>
      <c r="E18" s="10" t="s">
        <v>18</v>
      </c>
      <c r="F18" s="10" t="s">
        <v>19</v>
      </c>
      <c r="G18" s="11" t="s">
        <v>20</v>
      </c>
      <c r="H18" s="12"/>
      <c r="I18" s="12"/>
      <c r="J18" s="12"/>
      <c r="K18" s="12"/>
      <c r="L18" s="12"/>
    </row>
    <row r="19" spans="1:12" ht="15.75" thickBot="1">
      <c r="A19" s="33"/>
      <c r="B19" s="13">
        <f>B15</f>
        <v>69</v>
      </c>
      <c r="C19" s="14">
        <f>C15</f>
        <v>62</v>
      </c>
      <c r="D19" s="14">
        <f>E15</f>
        <v>7</v>
      </c>
      <c r="E19" s="14">
        <f>G15</f>
        <v>0</v>
      </c>
      <c r="F19" s="14">
        <f>I15</f>
        <v>0</v>
      </c>
      <c r="G19" s="15">
        <f>K15</f>
        <v>0</v>
      </c>
      <c r="H19" s="16"/>
      <c r="I19" s="16"/>
      <c r="J19" s="16"/>
      <c r="K19" s="16"/>
      <c r="L19" s="16"/>
    </row>
  </sheetData>
  <mergeCells count="10">
    <mergeCell ref="A18:A19"/>
    <mergeCell ref="A3:L3"/>
    <mergeCell ref="A4:L4"/>
    <mergeCell ref="A7:A8"/>
    <mergeCell ref="B7:B8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" sqref="B2"/>
    </sheetView>
  </sheetViews>
  <sheetFormatPr defaultRowHeight="15"/>
  <sheetData>
    <row r="1" spans="1:6">
      <c r="A1" t="s">
        <v>0</v>
      </c>
      <c r="B1" t="s">
        <v>29</v>
      </c>
      <c r="C1" t="s">
        <v>30</v>
      </c>
      <c r="D1" t="s">
        <v>31</v>
      </c>
      <c r="E1" t="s">
        <v>26</v>
      </c>
      <c r="F1">
        <v>42290.452598368058</v>
      </c>
    </row>
    <row r="2" spans="1:6">
      <c r="A2">
        <v>1</v>
      </c>
      <c r="B2">
        <v>11</v>
      </c>
      <c r="C2">
        <v>3</v>
      </c>
      <c r="D2">
        <v>11</v>
      </c>
      <c r="E2">
        <v>14</v>
      </c>
    </row>
    <row r="3" spans="1:6">
      <c r="A3">
        <v>1</v>
      </c>
      <c r="B3">
        <v>11</v>
      </c>
      <c r="C3">
        <v>3</v>
      </c>
      <c r="D3">
        <v>11</v>
      </c>
      <c r="E3">
        <v>6</v>
      </c>
    </row>
    <row r="4" spans="1:6">
      <c r="A4">
        <v>1</v>
      </c>
      <c r="B4">
        <v>11</v>
      </c>
      <c r="C4">
        <v>3</v>
      </c>
      <c r="D4">
        <v>11</v>
      </c>
      <c r="E4">
        <v>12</v>
      </c>
    </row>
    <row r="5" spans="1:6">
      <c r="A5">
        <v>1</v>
      </c>
      <c r="B5">
        <v>12</v>
      </c>
      <c r="C5">
        <v>3</v>
      </c>
      <c r="D5">
        <v>11</v>
      </c>
      <c r="E5">
        <v>1</v>
      </c>
    </row>
    <row r="6" spans="1:6">
      <c r="A6">
        <v>1</v>
      </c>
      <c r="B6">
        <v>12</v>
      </c>
      <c r="C6">
        <v>3</v>
      </c>
      <c r="D6">
        <v>12</v>
      </c>
      <c r="E6">
        <v>2</v>
      </c>
    </row>
    <row r="7" spans="1:6">
      <c r="A7">
        <v>1</v>
      </c>
      <c r="B7">
        <v>11</v>
      </c>
      <c r="C7">
        <v>3</v>
      </c>
      <c r="D7">
        <v>11</v>
      </c>
      <c r="E7">
        <v>7</v>
      </c>
    </row>
    <row r="8" spans="1:6">
      <c r="A8">
        <v>1</v>
      </c>
      <c r="B8">
        <v>12</v>
      </c>
      <c r="C8">
        <v>3</v>
      </c>
      <c r="D8">
        <v>12</v>
      </c>
      <c r="E8">
        <v>1</v>
      </c>
    </row>
    <row r="9" spans="1:6">
      <c r="A9">
        <v>2</v>
      </c>
      <c r="B9">
        <v>11</v>
      </c>
      <c r="C9">
        <v>3</v>
      </c>
      <c r="E9">
        <v>1</v>
      </c>
    </row>
    <row r="10" spans="1:6">
      <c r="A10">
        <v>2</v>
      </c>
      <c r="B10">
        <v>11</v>
      </c>
      <c r="C10">
        <v>3</v>
      </c>
      <c r="D10">
        <v>11</v>
      </c>
      <c r="E10">
        <v>6</v>
      </c>
    </row>
    <row r="11" spans="1:6">
      <c r="A11">
        <v>2</v>
      </c>
      <c r="B11">
        <v>11</v>
      </c>
      <c r="C11">
        <v>3</v>
      </c>
      <c r="D11">
        <v>11</v>
      </c>
      <c r="E11">
        <v>1</v>
      </c>
    </row>
    <row r="12" spans="1:6">
      <c r="A12">
        <v>2</v>
      </c>
      <c r="B12">
        <v>11</v>
      </c>
      <c r="C12">
        <v>3</v>
      </c>
      <c r="D12">
        <v>11</v>
      </c>
      <c r="E12">
        <v>1</v>
      </c>
    </row>
    <row r="13" spans="1:6">
      <c r="A13">
        <v>2</v>
      </c>
      <c r="B13">
        <v>11</v>
      </c>
      <c r="C13">
        <v>3</v>
      </c>
      <c r="D13">
        <v>11</v>
      </c>
      <c r="E13">
        <v>5</v>
      </c>
    </row>
    <row r="14" spans="1:6">
      <c r="A14">
        <v>2</v>
      </c>
      <c r="B14">
        <v>11</v>
      </c>
      <c r="C14">
        <v>3</v>
      </c>
      <c r="D14">
        <v>11</v>
      </c>
      <c r="E14">
        <v>1</v>
      </c>
    </row>
    <row r="15" spans="1:6">
      <c r="A15">
        <v>3</v>
      </c>
      <c r="B15">
        <v>11</v>
      </c>
      <c r="C15">
        <v>3</v>
      </c>
      <c r="D15">
        <v>11</v>
      </c>
      <c r="E15">
        <v>4</v>
      </c>
    </row>
    <row r="16" spans="1:6">
      <c r="A16">
        <v>3</v>
      </c>
      <c r="B16">
        <v>11</v>
      </c>
      <c r="C16">
        <v>3</v>
      </c>
      <c r="D16">
        <v>11</v>
      </c>
      <c r="E16">
        <v>1</v>
      </c>
    </row>
    <row r="17" spans="1:5">
      <c r="A17">
        <v>3</v>
      </c>
      <c r="B17">
        <v>12</v>
      </c>
      <c r="C17">
        <v>3</v>
      </c>
      <c r="D17">
        <v>12</v>
      </c>
      <c r="E17">
        <v>1</v>
      </c>
    </row>
    <row r="18" spans="1:5">
      <c r="A18">
        <v>3</v>
      </c>
      <c r="B18">
        <v>12</v>
      </c>
      <c r="C18">
        <v>3</v>
      </c>
      <c r="D18">
        <v>12</v>
      </c>
      <c r="E18">
        <v>1</v>
      </c>
    </row>
    <row r="19" spans="1:5">
      <c r="A19">
        <v>5</v>
      </c>
      <c r="B19">
        <v>11</v>
      </c>
      <c r="C19">
        <v>3</v>
      </c>
      <c r="D19">
        <v>11</v>
      </c>
      <c r="E19">
        <v>1</v>
      </c>
    </row>
    <row r="20" spans="1:5">
      <c r="A20">
        <v>5</v>
      </c>
      <c r="B20">
        <v>11</v>
      </c>
      <c r="C20">
        <v>3</v>
      </c>
      <c r="D20">
        <v>11</v>
      </c>
      <c r="E20">
        <v>1</v>
      </c>
    </row>
    <row r="21" spans="1:5">
      <c r="A21">
        <v>5</v>
      </c>
      <c r="B21">
        <v>12</v>
      </c>
      <c r="C21">
        <v>3</v>
      </c>
      <c r="D21">
        <v>12</v>
      </c>
      <c r="E21">
        <v>1</v>
      </c>
    </row>
    <row r="22" spans="1:5">
      <c r="A22">
        <v>6</v>
      </c>
      <c r="B22">
        <v>11</v>
      </c>
      <c r="C22">
        <v>3</v>
      </c>
      <c r="D22">
        <v>11</v>
      </c>
      <c r="E2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DimFam</vt:lpstr>
      <vt:lpstr>DispDinM</vt:lpstr>
      <vt:lpstr>DmaxM</vt:lpstr>
      <vt:lpstr>DminM</vt:lpstr>
      <vt:lpstr>NrAj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Mircea</dc:creator>
  <cp:lastModifiedBy>Mircea</cp:lastModifiedBy>
  <dcterms:created xsi:type="dcterms:W3CDTF">2013-11-01T12:14:41Z</dcterms:created>
  <dcterms:modified xsi:type="dcterms:W3CDTF">2015-10-13T08:52:18Z</dcterms:modified>
</cp:coreProperties>
</file>